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  <sheet name="SO 181" sheetId="4" r:id="rId4"/>
  </sheets>
  <definedNames/>
  <calcPr/>
  <webPublishing/>
</workbook>
</file>

<file path=xl/sharedStrings.xml><?xml version="1.0" encoding="utf-8"?>
<sst xmlns="http://schemas.openxmlformats.org/spreadsheetml/2006/main" count="905" uniqueCount="289">
  <si>
    <t>ASPE10</t>
  </si>
  <si>
    <t>S</t>
  </si>
  <si>
    <t>Soupis prací objektu</t>
  </si>
  <si>
    <t xml:space="preserve">Stavba: </t>
  </si>
  <si>
    <t>VD02523</t>
  </si>
  <si>
    <t>II/424 Moravská Nová Ves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</si>
  <si>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</si>
  <si>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</si>
  <si>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</si>
  <si>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</si>
  <si>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</si>
  <si>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</si>
  <si>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</si>
  <si>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</si>
  <si>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</si>
  <si>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</si>
  <si>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</si>
  <si>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</si>
  <si>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</si>
  <si>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</si>
  <si>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</si>
  <si>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</si>
  <si>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</si>
  <si>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</si>
  <si>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</si>
  <si>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</si>
  <si>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</si>
  <si>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</si>
  <si>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</si>
  <si>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</si>
  <si>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</si>
  <si>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</si>
  <si>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</si>
  <si>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</si>
  <si>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</si>
  <si>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</si>
  <si>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</si>
  <si>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</si>
  <si>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</si>
  <si>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</si>
  <si>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</si>
  <si>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</si>
  <si>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</si>
  <si>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</si>
  <si>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</si>
  <si>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</si>
  <si>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</si>
  <si>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</si>
  <si>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</si>
  <si>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</si>
  <si>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</si>
  <si>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</si>
  <si>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</si>
  <si>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</si>
  <si>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</si>
  <si>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</si>
  <si>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</si>
  <si>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</si>
  <si>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</si>
  <si>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</si>
  <si>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</si>
  <si>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</si>
  <si>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</si>
  <si>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</si>
  <si>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</si>
  <si>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</si>
  <si>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7</t>
  </si>
  <si>
    <t>00014</t>
  </si>
  <si>
    <t>Zajištění provedení a výstupů veškerých zkoušek a revizí - popsáno v obchodních podmínkách, technických podmínkách a normách ČSN</t>
  </si>
  <si>
    <t>8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</si>
  <si>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</si>
  <si>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</si>
  <si>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</si>
  <si>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</si>
  <si>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</t>
  </si>
  <si>
    <t>Silnice</t>
  </si>
  <si>
    <t>014102</t>
  </si>
  <si>
    <t>POPLATKY ZA SKLÁDKU - zemina a kamenivo</t>
  </si>
  <si>
    <t>T</t>
  </si>
  <si>
    <t>dle pol. 113327 87,67*1,9=166,573 [A] 
dle pol. 17120.1 22,52*2=45,040 [B] 
dle pol. 17120.2  (0,07*700+0,07*481)*2=165,340 [C] 
Celkem: A+B+C=376,953 [D]</t>
  </si>
  <si>
    <t>zahrnuje veškeré poplatky provozovateli skládky související s uložením odpadu na skládce.</t>
  </si>
  <si>
    <t>POPLATKY ZA SKLÁDKU - beton</t>
  </si>
  <si>
    <t>dle pol.113524 700*0,205=143,500 [A] 
dle pol. 113157 0,1*(6+2,5+10)*2,3=4,255 [B] 
dle pol. 113187  0,06*330*2,3=45,540 [C] 
dle pol.113544 481*0,04=19,240 [D] 
Celkem: A+B+C+D=212,535 [E]</t>
  </si>
  <si>
    <t>POPLATKY ZA SKLÁDKU - asfalt</t>
  </si>
  <si>
    <t>dle pol. 113137 85,615*2,4=205,476 [A]</t>
  </si>
  <si>
    <t>Zemní práce</t>
  </si>
  <si>
    <t>113137</t>
  </si>
  <si>
    <t>ODSTRANĚNÍ KRYTU ZPEVNĚNÝCH PLOCH S ASFALT POJIVEM, ODVOZ DO 16KM</t>
  </si>
  <si>
    <t>M3</t>
  </si>
  <si>
    <t>výměra dle Microstation</t>
  </si>
  <si>
    <t>odbourání asfaltu pro nové obruby tl.310mm š.400mm 0,31*0,4*685=84,940 [A] 
napojení za obrubou tl.90mm st. 0.150 0,09*7,5=0,675 [B] 
Celkem: A+B=85,615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</si>
  <si>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</si>
  <si>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113157</t>
  </si>
  <si>
    <t>ODSTRANĚNÍ KRYTU ZPEVNĚNÝCH PLOCH Z BETONU, ODVOZ DO 16KM</t>
  </si>
  <si>
    <t>stávající beton tl.100mm 0,1*(6+2,5)=0,850 [A]  
napojení za obrubou tl.100mm 0,1*10=1,000 [B] 
Celkem: A+B=1,850 [C]</t>
  </si>
  <si>
    <t>113187</t>
  </si>
  <si>
    <t>ODSTRANĚNÍ KRYTU ZPEVNĚNÝCH PLOCH Z DLAŽDIC, ODVOZ DO 16KM</t>
  </si>
  <si>
    <t>stávající dlažba tl.60mm 0,06*330=19,800 [A]</t>
  </si>
  <si>
    <t>113327</t>
  </si>
  <si>
    <t>ODSTRAN PODKL ZPEVNĚNÝCH PLOCH Z KAMENIVA NESTMEL, ODVOZ DO 16KM</t>
  </si>
  <si>
    <t>v místech stávajícího chodníku  
výměra dle Microstation</t>
  </si>
  <si>
    <t>odkop kce ŠD tl.260mm 0,26*330=85,800 [A] 
odkop kce ŠD tl.220mm 0,22*(6+2,5)=1,870 [B] 
Celkem: A+B=87,670 [C]</t>
  </si>
  <si>
    <t>113524</t>
  </si>
  <si>
    <t>ODSTRANĚNÍ CHODNÍKOVÝCH A SILNIČNÍCH OBRUBNÍKŮ BETONOVÝCH, ODVOZ DO 5KM</t>
  </si>
  <si>
    <t>M</t>
  </si>
  <si>
    <t>včetně bet. patky 
odstranění obrub 
výměra dle Microstation</t>
  </si>
  <si>
    <t>stávající obruba 700=700,000 [A]</t>
  </si>
  <si>
    <t>11352B</t>
  </si>
  <si>
    <t>ODSTRANĚNÍ CHODNÍKOVÝCH A SILNIČNÍCH OBRUBNÍKŮ BETONOVÝCH - DOPRAVA</t>
  </si>
  <si>
    <t>tkm</t>
  </si>
  <si>
    <t>dalších 8 km 8*0,205*700=1 148,000 [A]</t>
  </si>
  <si>
    <t>Položka zahrnuje samostatnou dopravu suti a vybouraných hmot. Množství se určí jako součin hmotnosti [t] a požadované vzdálenosti [km].</t>
  </si>
  <si>
    <t>113544</t>
  </si>
  <si>
    <t>ODSTRANĚNÍ OBRUB Z KRAJNÍKŮ, ODVOZ DO 5KM</t>
  </si>
  <si>
    <t>včetně bet. patky 
odstranění obrub  
výměra dle Microstation</t>
  </si>
  <si>
    <t>š 0,2 481=481,000 [A]</t>
  </si>
  <si>
    <t>11</t>
  </si>
  <si>
    <t>11354B</t>
  </si>
  <si>
    <t>ODSTRANĚNÍ OBRUB Z KRAJNÍKŮ - DOPRAVA</t>
  </si>
  <si>
    <t>dalších 8 km 8*0,04*481=153,920 [A]</t>
  </si>
  <si>
    <t>12</t>
  </si>
  <si>
    <t>11372</t>
  </si>
  <si>
    <t>FRÉZOVÁNÍ ZPEVNĚNÝCH PLOCH ASFALTOVÝCH</t>
  </si>
  <si>
    <t>odvoz a likvidace v režii zhotovitele  
výměra dle Microstation</t>
  </si>
  <si>
    <t>stávající asfaltový kryt tl.90mm 0,09*(2861,2+26)=259,848 [A]</t>
  </si>
  <si>
    <t>Položka zahrnuje veškerou manipulaci s vybouranou sutí a s vybouranými hmotami vč. uložení na skládku. Nezahrnuje poplatek za skládku</t>
  </si>
  <si>
    <t>13</t>
  </si>
  <si>
    <t>122737</t>
  </si>
  <si>
    <t>ODKOPÁVKY A PROKOPÁVKY OBECNÉ TŘ. I, ODVOZ DO 16KM</t>
  </si>
  <si>
    <t>pro novou kci tl.320mm 0,32*(11+5)=5,120 [A] 
odkop za obrubou pro zatravnění tl.100mm 0,1*174=17,400 [B] 
napojení za obrubou tl.100mm 0,1*13,6=1,360 [D] 
Celkem: A+B=22,520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</si>
  <si>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</si>
  <si>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</si>
  <si>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132737</t>
  </si>
  <si>
    <t>HLOUBENÍ RÝH ŠÍŘ DO 2M PAŽ I NEPAŽ TŘ. I, ODVOZ DO 16KM</t>
  </si>
  <si>
    <t>vytvoření rýhy pro uložení nových obrub s patkou a podkladní vrstvou; viz vzorový řez</t>
  </si>
  <si>
    <t>700*0,07=49,000 [A] 
481*0,07=33,670 [B] 
Celkem: A+B=82,670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</si>
  <si>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</si>
  <si>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15</t>
  </si>
  <si>
    <t>17120</t>
  </si>
  <si>
    <t>ULOŽENÍ SYPANINY DO NÁSYPŮ A NA SKLÁDKY BEZ ZHUTNĚNÍ</t>
  </si>
  <si>
    <t>dle pol. 122737 22,52=22,520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</si>
  <si>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</si>
  <si>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</si>
  <si>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z pol. 132737: 82,67=82,670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</si>
  <si>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</si>
  <si>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</t>
  </si>
  <si>
    <t>17411</t>
  </si>
  <si>
    <t>ZÁSYP JAM A RÝH ZEMINOU SE ZHUTNĚNÍM</t>
  </si>
  <si>
    <t>dosyp k obrubě dle řezu - včetně dodání vhodné zeminy 0,1*389=38,900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</si>
  <si>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</si>
  <si>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</si>
  <si>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18110</t>
  </si>
  <si>
    <t>ÚPRAVA PLÁNĚ SE ZHUTNĚNÍM V HORNINĚ TŘ. I</t>
  </si>
  <si>
    <t>M2</t>
  </si>
  <si>
    <t>pro nové kce chodníku 330=330,000 [A]</t>
  </si>
  <si>
    <t>položka zahrnuje úpravu pláně včetně vyrovnání výškových rozdílů. Míru zhutnění určuje projekt.</t>
  </si>
  <si>
    <t>19</t>
  </si>
  <si>
    <t>18241</t>
  </si>
  <si>
    <t>ZALOŽENÍ TRÁVNÍKU RUČNÍM VÝSEVEM</t>
  </si>
  <si>
    <t>spotřeba 0,04 kg/m2 174=174,000 [A] 
napojení za obrubou 13,6=13,600 [B] 
Celkem: A+B=187,600 [C]</t>
  </si>
  <si>
    <t>Zahrnuje dodání předepsané travní směsi, její výsev na ornici, zalévání, první pokosení, to vše bez ohledu na sklon terénu</t>
  </si>
  <si>
    <t>Vodorovné konstrukce</t>
  </si>
  <si>
    <t>20</t>
  </si>
  <si>
    <t>45152</t>
  </si>
  <si>
    <t>PODKLADNÍ A VÝPLŇOVÉ VRSTVY Z KAMENIVA DRCENÉHO</t>
  </si>
  <si>
    <t>Doplnění ŠD 0/32 při předláždění</t>
  </si>
  <si>
    <t>30*0,15=4,500 [A]</t>
  </si>
  <si>
    <t>položka zahrnuje dodávku předepsaného kameniva, mimostaveništní a vnitrostaveništní dopravu a jeho uložení 
není-li v zadávací dokumentaci uvedeno jinak, jedná se o nakupovaný materiál</t>
  </si>
  <si>
    <t>21</t>
  </si>
  <si>
    <t>45731A</t>
  </si>
  <si>
    <t>VYROVNÁVACÍ A SPÁDOVÝ PROSTÝ BETON C20/25</t>
  </si>
  <si>
    <t>sjezd st. 0.250  
výměra dle Microstation</t>
  </si>
  <si>
    <t>napojení za obrubou tl.100mm 10=10,000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</si>
  <si>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</si>
  <si>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22</t>
  </si>
  <si>
    <t>465923</t>
  </si>
  <si>
    <t>PŘEDLÁŽDĚNÍ DLAŽBY Z BETON DLAŽDIC</t>
  </si>
  <si>
    <t>včetně lože DK 4/8 tl.40mm 
výměra dle Microstation</t>
  </si>
  <si>
    <t>v místech napojení 30=30,000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</si>
  <si>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</si>
  <si>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</si>
  <si>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23</t>
  </si>
  <si>
    <t>56145</t>
  </si>
  <si>
    <t>KAMENIVO ZPEVNĚNÉ CEMENTEM TL. DO 250MM</t>
  </si>
  <si>
    <t>SC C 8/10  tl.210mm 137=137,000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</si>
  <si>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</si>
  <si>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24</t>
  </si>
  <si>
    <t>56332</t>
  </si>
  <si>
    <t>VOZOVKOVÉ VRSTVY ZE ŠTĚRKODRTI TL. DO 100MM</t>
  </si>
  <si>
    <t>ŠD 0/32 tl. 100mm 0,65*685=445,250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</si>
  <si>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</si>
  <si>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25</t>
  </si>
  <si>
    <t>56334</t>
  </si>
  <si>
    <t>VOZOVKOVÉ VRSTVY ZE ŠTĚRKODRTI TL. DO 200MM</t>
  </si>
  <si>
    <t>nová kce chodníku ŠDa 0/32 tl.200mm 330=330,000 [A]</t>
  </si>
  <si>
    <t>26</t>
  </si>
  <si>
    <t>572213</t>
  </si>
  <si>
    <t>SPOJOVACÍ POSTŘIK Z EMULZE DO 0,5KG/M2</t>
  </si>
  <si>
    <t>0,3 kg / m2 2813=2 813,000 [A] 
napojení za obrubou 7,5=7,500 [B] 
napojení ul.Luční a Na Řádku 26=26,000 [C] 
Celkem: A+B+C=2 846,500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</si>
  <si>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</si>
  <si>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27</t>
  </si>
  <si>
    <t>0,4 kg / m2 2813=2 813,000 [A] 
napojení za obrubou 7,5=7,500 [B] 
napojení ul.Luční a Na Řádku 26=26,000 [C] 
Celkem: A+B+C=2 846,500 [D]</t>
  </si>
  <si>
    <t>28</t>
  </si>
  <si>
    <t>574A34</t>
  </si>
  <si>
    <t>ASFALTOVÝ BETON PRO OBRUSNÉ VRSTVY ACO 11+, 11S TL. 40MM</t>
  </si>
  <si>
    <t>ACO 11+ 2813=2 813,000 [A] 
napojení za obrubou 7,5=7,500 [B] 
napojení ul.Luční a Na Řádku 26=26,000 [C] 
Celkem: A+B+C=2 846,500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</si>
  <si>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</si>
  <si>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29</t>
  </si>
  <si>
    <t>574C46</t>
  </si>
  <si>
    <t>ASFALTOVÝ BETON PRO LOŽNÍ VRSTVY ACL 16+, 16S TL. 50MM</t>
  </si>
  <si>
    <t>ACL 16+ 2813=2 813,000 [A] 
napojení za obrubou 7,5=7,500 [B] 
napojení ul.Luční a Na Řádku 26=26,000 [C] 
Celkem: A+B+C=2 846,500 [D]</t>
  </si>
  <si>
    <t>30</t>
  </si>
  <si>
    <t>582612</t>
  </si>
  <si>
    <t>KRYTY Z BETON DLAŽDIC SE ZÁMKEM ŠEDÝCH TL 80MM DO LOŽE Z KAM</t>
  </si>
  <si>
    <t>doplnění poškozené dlažby při předláždění včetně doplnění podkladních vrstev ŠD do kce a lože DK 4/8 tl.40mm  
výměra dle Microstation</t>
  </si>
  <si>
    <t>nová kce chodník 200/200/80 309=309,000 [A] 
doplnění poškozené dlažby při předláždění 9,2=9,200 [B] 
Celkem: A+B=318,200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</si>
  <si>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</si>
  <si>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31</t>
  </si>
  <si>
    <t>58261B</t>
  </si>
  <si>
    <t>KRYTY Z BETON DLAŽDIC SE ZÁMKEM BAREV RELIÉF TL 80MM DO LOŽE Z KAM</t>
  </si>
  <si>
    <t>lože DK 4/8 tl.40mm  
výměra dle Microstation</t>
  </si>
  <si>
    <t>nová kce slepecká červená 200/100/80 21=21,000 [A]</t>
  </si>
  <si>
    <t>32</t>
  </si>
  <si>
    <t>58910</t>
  </si>
  <si>
    <t>VÝPLŇ SPAR ASFALTEM</t>
  </si>
  <si>
    <t>včetně prořezání  
výměra dle Microstation</t>
  </si>
  <si>
    <t>včetně prořezání 10,25+11,5+9,5+7+20+19=77,250 [A] 
podélná pracovní spára 355=355,000 [B] 
napojení ul.Luční 15=15,000 [C] 
Celkem: A+B+C=447,250 [D]</t>
  </si>
  <si>
    <t>položka zahrnuje:  
- dodávku předepsaného materiálu  
- vyčištění a výplň spar tímto materiálem</t>
  </si>
  <si>
    <t>Přidružená stavební výroba</t>
  </si>
  <si>
    <t>33</t>
  </si>
  <si>
    <t>711117</t>
  </si>
  <si>
    <t>IZOLACE BĚŽNÝCH KONSTRUKCÍ PROTI ZEMNÍ VLHKOSTI Z PE FÓLIÍ</t>
  </si>
  <si>
    <t>nopová fólie š. 0,4m 0,4*33=13,200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</si>
  <si>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</si>
  <si>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</t>
  </si>
  <si>
    <t>34</t>
  </si>
  <si>
    <t>89921</t>
  </si>
  <si>
    <t>VÝŠKOVÁ ÚPRAVA POKLOPŮ</t>
  </si>
  <si>
    <t>KUS</t>
  </si>
  <si>
    <t>poklopy ve vozovce 6=6,000 [A]</t>
  </si>
  <si>
    <t>- položka výškové úpravy zahrnuje všechny nutné práce a materiály pro zvýšení nebo snížení zařízení (včetně nutné úpravy stávajícího povrchu vozovky nebo chodníku).</t>
  </si>
  <si>
    <t>35</t>
  </si>
  <si>
    <t>89922</t>
  </si>
  <si>
    <t>VÝŠKOVÁ ÚPRAVA MŘÍŽÍ</t>
  </si>
  <si>
    <t>výšková úprava DV včetně pročištění 12=12,000 [A]</t>
  </si>
  <si>
    <t>36</t>
  </si>
  <si>
    <t>89923</t>
  </si>
  <si>
    <t>VÝŠKOVÁ ÚPRAVA KRYCÍCH HRNCŮ</t>
  </si>
  <si>
    <t>šoupata v chodníku 9=9,000 [A] 
šoupata ve vozovce 4=4,000 [B] 
Celkem: A+B=13,000 [C]</t>
  </si>
  <si>
    <t>Ostatní konstrukce a práce</t>
  </si>
  <si>
    <t>37</t>
  </si>
  <si>
    <t>915221</t>
  </si>
  <si>
    <t>VODOR DOPRAV ZNAČ PLASTEM STRUKTURÁLNÍ NEHLUČNÉ - DOD A POKLÁDKA</t>
  </si>
  <si>
    <t>V1a ( 0,125) 0,125*110=13,750 [A] 
V5 (0,5) 0,5*(7,5+13,5)=10,500 [B] 
V7a 10,5+16=26,500 [C] 
V2a (1,5/1,5/0,125) 268*0,5*0,125=16,750 [D] 
V2b (1,5/1,5/0,25) 32,7*0,5*0,25=4,088 [E] 
Celkem: A+B+C+D+E=71,588 [F]</t>
  </si>
  <si>
    <t>položka zahrnuje: 
- dodání a pokládku nátěrového materiálu (měří se pouze natíraná plocha) 
- předznačení a reflexní úpravu</t>
  </si>
  <si>
    <t>38</t>
  </si>
  <si>
    <t>917223</t>
  </si>
  <si>
    <t>SILNIČNÍ A CHODNÍKOVÉ OBRUBY Z BETONOVÝCH OBRUBNÍKŮ ŠÍŘ 100MM</t>
  </si>
  <si>
    <t>nová chodníková obruba 100/10/25 do bet C 16/20 157=157,000 [A]</t>
  </si>
  <si>
    <t>Položka zahrnuje:  
dodání a pokládku betonových obrubníků o rozměrech předepsaných zadávací dokumentací  
betonové lože i boční betonovou opěrku.</t>
  </si>
  <si>
    <t>39</t>
  </si>
  <si>
    <t>917224</t>
  </si>
  <si>
    <t>SILNIČNÍ A CHODNÍKOVÉ OBRUBY Z BETONOVÝCH OBRUBNÍKŮ ŠÍŘ 150MM</t>
  </si>
  <si>
    <t>do bet C 16/20  
stojatá 566-177,5-57=331,500 [A] 
snížená 177,5=177,500 [B] 
přechodová 57=57,000 [C] 
Celkem: A+B+C=566,000 [D]</t>
  </si>
  <si>
    <t>40</t>
  </si>
  <si>
    <t>91772</t>
  </si>
  <si>
    <t>OBRUBA Z DLAŽEBNÍCH KOSTEK DROBNÝCH</t>
  </si>
  <si>
    <t>dvouřádek z žulových kostek 100/100/100 do bet C 16/20 2*685=1 370,000 [A]</t>
  </si>
  <si>
    <t>Položka zahrnuje:  
dodání a pokládku jedné řady dlažebních kostek o rozměrech předepsaných zadávací dokumentací  
betonové lože i boční betonovou opěrku.</t>
  </si>
  <si>
    <t>41</t>
  </si>
  <si>
    <t>919113</t>
  </si>
  <si>
    <t>ŘEZÁNÍ ASFALTOVÉHO KRYTU VOZOVEK TL DO 150MM</t>
  </si>
  <si>
    <t>zařezání asfaltu při odstraňování obrub 566+104=670,000 [A] 
napojení za obrubou 15=15,000 [B] 
Celkem: A+B=685,000 [C]</t>
  </si>
  <si>
    <t>položka zahrnuje řezání vozovkové vrstvy v předepsané tloušťce, včetně spotřeby vody</t>
  </si>
  <si>
    <t>42</t>
  </si>
  <si>
    <t>919122</t>
  </si>
  <si>
    <t>ŘEZÁNÍ BETONOVÉHO KRYTU VOZOVEK TL DO 100MM</t>
  </si>
  <si>
    <t>napojení za obrubou tl.100mm 19,5=19,500 [B]</t>
  </si>
  <si>
    <t>43</t>
  </si>
  <si>
    <t>93818</t>
  </si>
  <si>
    <t>OČIŠTĚNÍ ASFALT VOZOVEK ZAMETENÍM</t>
  </si>
  <si>
    <t>2820,5+26=2 846,500 [A]</t>
  </si>
  <si>
    <t>položka zahrnuje očištění předepsaným způsobem včetně odklizení vzniklého odpadu</t>
  </si>
  <si>
    <t>SO 181</t>
  </si>
  <si>
    <t>Dopravně inženýrská opatření</t>
  </si>
  <si>
    <t>02710</t>
  </si>
  <si>
    <t>POMOC PRÁCE ZŘÍZ NEBO ZAJIŠŤ OBJÍŽĎKY A PŘÍSTUP CESTY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</si>
  <si>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
Vše v režii zhotovitele.</t>
  </si>
  <si>
    <t>zahrnuje veškeré náklady spojené s objednatelem požadovanými zařízeními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</si>
</sst>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64</v>
      </c>
      <c s="18" t="s">
        <v>54</v>
      </c>
      <c s="24" t="s">
        <v>65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66</v>
      </c>
      <c s="23" t="s">
        <v>67</v>
      </c>
      <c s="18" t="s">
        <v>54</v>
      </c>
      <c s="24" t="s">
        <v>68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69</v>
      </c>
      <c s="23" t="s">
        <v>70</v>
      </c>
      <c s="18" t="s">
        <v>54</v>
      </c>
      <c s="24" t="s">
        <v>71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33</v>
      </c>
      <c s="23" t="s">
        <v>72</v>
      </c>
      <c s="18" t="s">
        <v>54</v>
      </c>
      <c s="24" t="s">
        <v>73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0+O8+O21+O86+O99+O140+O145+O158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74</v>
      </c>
      <c s="32">
        <f>0+I8+I21+I86+I99+I140+I145+I158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74</v>
      </c>
      <c s="5"/>
      <c s="14" t="s">
        <v>75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76</v>
      </c>
      <c s="18" t="s">
        <v>22</v>
      </c>
      <c s="24" t="s">
        <v>77</v>
      </c>
      <c s="25" t="s">
        <v>78</v>
      </c>
      <c s="26">
        <v>376.953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51">
      <c r="A11" s="30" t="s">
        <v>45</v>
      </c>
      <c r="E11" s="31" t="s">
        <v>79</v>
      </c>
    </row>
    <row r="12" spans="1:5" ht="25.5">
      <c r="A12" t="s">
        <v>46</v>
      </c>
      <c r="E12" s="29" t="s">
        <v>80</v>
      </c>
    </row>
    <row r="13" spans="1:16" ht="12.75">
      <c r="A13" s="18" t="s">
        <v>38</v>
      </c>
      <c s="23" t="s">
        <v>16</v>
      </c>
      <c s="23" t="s">
        <v>76</v>
      </c>
      <c s="18" t="s">
        <v>16</v>
      </c>
      <c s="24" t="s">
        <v>81</v>
      </c>
      <c s="25" t="s">
        <v>78</v>
      </c>
      <c s="26">
        <v>212.535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63.75">
      <c r="A15" s="30" t="s">
        <v>45</v>
      </c>
      <c r="E15" s="31" t="s">
        <v>82</v>
      </c>
    </row>
    <row r="16" spans="1:5" ht="25.5">
      <c r="A16" t="s">
        <v>46</v>
      </c>
      <c r="E16" s="29" t="s">
        <v>80</v>
      </c>
    </row>
    <row r="17" spans="1:16" ht="12.75">
      <c r="A17" s="18" t="s">
        <v>38</v>
      </c>
      <c s="23" t="s">
        <v>15</v>
      </c>
      <c s="23" t="s">
        <v>76</v>
      </c>
      <c s="18" t="s">
        <v>15</v>
      </c>
      <c s="24" t="s">
        <v>83</v>
      </c>
      <c s="25" t="s">
        <v>78</v>
      </c>
      <c s="26">
        <v>205.476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12.75">
      <c r="A19" s="30" t="s">
        <v>45</v>
      </c>
      <c r="E19" s="31" t="s">
        <v>84</v>
      </c>
    </row>
    <row r="20" spans="1:5" ht="25.5">
      <c r="A20" t="s">
        <v>46</v>
      </c>
      <c r="E20" s="29" t="s">
        <v>80</v>
      </c>
    </row>
    <row r="21" spans="1:18" ht="12.75" customHeight="1">
      <c r="A21" s="5" t="s">
        <v>36</v>
      </c>
      <c s="5"/>
      <c s="35" t="s">
        <v>22</v>
      </c>
      <c s="5"/>
      <c s="21" t="s">
        <v>85</v>
      </c>
      <c s="5"/>
      <c s="5"/>
      <c s="5"/>
      <c s="36">
        <f>0+Q21</f>
      </c>
      <c r="O21">
        <f>0+R21</f>
      </c>
      <c r="Q21">
        <f>0+I22+I26+I30+I34+I38+I42+I46+I50+I54+I58+I62+I66+I70+I74+I78+I82</f>
      </c>
      <c>
        <f>0+O22+O26+O30+O34+O38+O42+O46+O50+O54+O58+O62+O66+O70+O74+O78+O82</f>
      </c>
    </row>
    <row r="22" spans="1:16" ht="25.5">
      <c r="A22" s="18" t="s">
        <v>38</v>
      </c>
      <c s="23" t="s">
        <v>26</v>
      </c>
      <c s="23" t="s">
        <v>86</v>
      </c>
      <c s="18" t="s">
        <v>40</v>
      </c>
      <c s="24" t="s">
        <v>87</v>
      </c>
      <c s="25" t="s">
        <v>88</v>
      </c>
      <c s="26">
        <v>85.615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89</v>
      </c>
    </row>
    <row r="24" spans="1:5" ht="38.25">
      <c r="A24" s="30" t="s">
        <v>45</v>
      </c>
      <c r="E24" s="31" t="s">
        <v>90</v>
      </c>
    </row>
    <row r="25" spans="1:5" ht="63.75">
      <c r="A25" t="s">
        <v>46</v>
      </c>
      <c r="E25" s="29" t="s">
        <v>91</v>
      </c>
    </row>
    <row r="26" spans="1:16" ht="12.75">
      <c r="A26" s="18" t="s">
        <v>38</v>
      </c>
      <c s="23" t="s">
        <v>28</v>
      </c>
      <c s="23" t="s">
        <v>92</v>
      </c>
      <c s="18" t="s">
        <v>40</v>
      </c>
      <c s="24" t="s">
        <v>93</v>
      </c>
      <c s="25" t="s">
        <v>88</v>
      </c>
      <c s="26">
        <v>1.85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89</v>
      </c>
    </row>
    <row r="28" spans="1:5" ht="38.25">
      <c r="A28" s="30" t="s">
        <v>45</v>
      </c>
      <c r="E28" s="31" t="s">
        <v>94</v>
      </c>
    </row>
    <row r="29" spans="1:5" ht="63.75">
      <c r="A29" t="s">
        <v>46</v>
      </c>
      <c r="E29" s="29" t="s">
        <v>91</v>
      </c>
    </row>
    <row r="30" spans="1:16" ht="12.75">
      <c r="A30" s="18" t="s">
        <v>38</v>
      </c>
      <c s="23" t="s">
        <v>30</v>
      </c>
      <c s="23" t="s">
        <v>95</v>
      </c>
      <c s="18" t="s">
        <v>40</v>
      </c>
      <c s="24" t="s">
        <v>96</v>
      </c>
      <c s="25" t="s">
        <v>88</v>
      </c>
      <c s="26">
        <v>19.8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89</v>
      </c>
    </row>
    <row r="32" spans="1:5" ht="12.75">
      <c r="A32" s="30" t="s">
        <v>45</v>
      </c>
      <c r="E32" s="31" t="s">
        <v>97</v>
      </c>
    </row>
    <row r="33" spans="1:5" ht="63.75">
      <c r="A33" t="s">
        <v>46</v>
      </c>
      <c r="E33" s="29" t="s">
        <v>91</v>
      </c>
    </row>
    <row r="34" spans="1:16" ht="25.5">
      <c r="A34" s="18" t="s">
        <v>38</v>
      </c>
      <c s="23" t="s">
        <v>66</v>
      </c>
      <c s="23" t="s">
        <v>98</v>
      </c>
      <c s="18" t="s">
        <v>40</v>
      </c>
      <c s="24" t="s">
        <v>99</v>
      </c>
      <c s="25" t="s">
        <v>88</v>
      </c>
      <c s="26">
        <v>87.67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100</v>
      </c>
    </row>
    <row r="36" spans="1:5" ht="38.25">
      <c r="A36" s="30" t="s">
        <v>45</v>
      </c>
      <c r="E36" s="31" t="s">
        <v>101</v>
      </c>
    </row>
    <row r="37" spans="1:5" ht="63.75">
      <c r="A37" t="s">
        <v>46</v>
      </c>
      <c r="E37" s="29" t="s">
        <v>91</v>
      </c>
    </row>
    <row r="38" spans="1:16" ht="25.5">
      <c r="A38" s="18" t="s">
        <v>38</v>
      </c>
      <c s="23" t="s">
        <v>69</v>
      </c>
      <c s="23" t="s">
        <v>102</v>
      </c>
      <c s="18" t="s">
        <v>40</v>
      </c>
      <c s="24" t="s">
        <v>103</v>
      </c>
      <c s="25" t="s">
        <v>104</v>
      </c>
      <c s="26">
        <v>700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105</v>
      </c>
    </row>
    <row r="40" spans="1:5" ht="12.75">
      <c r="A40" s="30" t="s">
        <v>45</v>
      </c>
      <c r="E40" s="31" t="s">
        <v>106</v>
      </c>
    </row>
    <row r="41" spans="1:5" ht="63.75">
      <c r="A41" t="s">
        <v>46</v>
      </c>
      <c r="E41" s="29" t="s">
        <v>91</v>
      </c>
    </row>
    <row r="42" spans="1:16" ht="25.5">
      <c r="A42" s="18" t="s">
        <v>38</v>
      </c>
      <c s="23" t="s">
        <v>33</v>
      </c>
      <c s="23" t="s">
        <v>107</v>
      </c>
      <c s="18" t="s">
        <v>40</v>
      </c>
      <c s="24" t="s">
        <v>108</v>
      </c>
      <c s="25" t="s">
        <v>109</v>
      </c>
      <c s="26">
        <v>1148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110</v>
      </c>
    </row>
    <row r="45" spans="1:5" ht="25.5">
      <c r="A45" t="s">
        <v>46</v>
      </c>
      <c r="E45" s="29" t="s">
        <v>111</v>
      </c>
    </row>
    <row r="46" spans="1:16" ht="12.75">
      <c r="A46" s="18" t="s">
        <v>38</v>
      </c>
      <c s="23" t="s">
        <v>35</v>
      </c>
      <c s="23" t="s">
        <v>112</v>
      </c>
      <c s="18" t="s">
        <v>40</v>
      </c>
      <c s="24" t="s">
        <v>113</v>
      </c>
      <c s="25" t="s">
        <v>104</v>
      </c>
      <c s="26">
        <v>481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38.25">
      <c r="A47" s="28" t="s">
        <v>43</v>
      </c>
      <c r="E47" s="29" t="s">
        <v>114</v>
      </c>
    </row>
    <row r="48" spans="1:5" ht="12.75">
      <c r="A48" s="30" t="s">
        <v>45</v>
      </c>
      <c r="E48" s="31" t="s">
        <v>115</v>
      </c>
    </row>
    <row r="49" spans="1:5" ht="63.75">
      <c r="A49" t="s">
        <v>46</v>
      </c>
      <c r="E49" s="29" t="s">
        <v>91</v>
      </c>
    </row>
    <row r="50" spans="1:16" ht="12.75">
      <c r="A50" s="18" t="s">
        <v>38</v>
      </c>
      <c s="23" t="s">
        <v>116</v>
      </c>
      <c s="23" t="s">
        <v>117</v>
      </c>
      <c s="18" t="s">
        <v>40</v>
      </c>
      <c s="24" t="s">
        <v>118</v>
      </c>
      <c s="25" t="s">
        <v>109</v>
      </c>
      <c s="26">
        <v>153.92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119</v>
      </c>
    </row>
    <row r="53" spans="1:5" ht="25.5">
      <c r="A53" t="s">
        <v>46</v>
      </c>
      <c r="E53" s="29" t="s">
        <v>111</v>
      </c>
    </row>
    <row r="54" spans="1:16" ht="12.75">
      <c r="A54" s="18" t="s">
        <v>38</v>
      </c>
      <c s="23" t="s">
        <v>120</v>
      </c>
      <c s="23" t="s">
        <v>121</v>
      </c>
      <c s="18" t="s">
        <v>40</v>
      </c>
      <c s="24" t="s">
        <v>122</v>
      </c>
      <c s="25" t="s">
        <v>88</v>
      </c>
      <c s="26">
        <v>259.848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25.5">
      <c r="A55" s="28" t="s">
        <v>43</v>
      </c>
      <c r="E55" s="29" t="s">
        <v>123</v>
      </c>
    </row>
    <row r="56" spans="1:5" ht="12.75">
      <c r="A56" s="30" t="s">
        <v>45</v>
      </c>
      <c r="E56" s="31" t="s">
        <v>124</v>
      </c>
    </row>
    <row r="57" spans="1:5" ht="25.5">
      <c r="A57" t="s">
        <v>46</v>
      </c>
      <c r="E57" s="29" t="s">
        <v>125</v>
      </c>
    </row>
    <row r="58" spans="1:16" ht="12.75">
      <c r="A58" s="18" t="s">
        <v>38</v>
      </c>
      <c s="23" t="s">
        <v>126</v>
      </c>
      <c s="23" t="s">
        <v>127</v>
      </c>
      <c s="18" t="s">
        <v>40</v>
      </c>
      <c s="24" t="s">
        <v>128</v>
      </c>
      <c s="25" t="s">
        <v>88</v>
      </c>
      <c s="26">
        <v>22.52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89</v>
      </c>
    </row>
    <row r="60" spans="1:5" ht="51">
      <c r="A60" s="30" t="s">
        <v>45</v>
      </c>
      <c r="E60" s="31" t="s">
        <v>129</v>
      </c>
    </row>
    <row r="61" spans="1:5" ht="369.75">
      <c r="A61" t="s">
        <v>46</v>
      </c>
      <c r="E61" s="29" t="s">
        <v>130</v>
      </c>
    </row>
    <row r="62" spans="1:16" ht="12.75">
      <c r="A62" s="18" t="s">
        <v>38</v>
      </c>
      <c s="23" t="s">
        <v>131</v>
      </c>
      <c s="23" t="s">
        <v>132</v>
      </c>
      <c s="18" t="s">
        <v>40</v>
      </c>
      <c s="24" t="s">
        <v>133</v>
      </c>
      <c s="25" t="s">
        <v>88</v>
      </c>
      <c s="26">
        <v>82.67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134</v>
      </c>
    </row>
    <row r="64" spans="1:5" ht="38.25">
      <c r="A64" s="30" t="s">
        <v>45</v>
      </c>
      <c r="E64" s="31" t="s">
        <v>135</v>
      </c>
    </row>
    <row r="65" spans="1:5" ht="318.75">
      <c r="A65" t="s">
        <v>46</v>
      </c>
      <c r="E65" s="29" t="s">
        <v>136</v>
      </c>
    </row>
    <row r="66" spans="1:16" ht="12.75">
      <c r="A66" s="18" t="s">
        <v>38</v>
      </c>
      <c s="23" t="s">
        <v>137</v>
      </c>
      <c s="23" t="s">
        <v>138</v>
      </c>
      <c s="18" t="s">
        <v>22</v>
      </c>
      <c s="24" t="s">
        <v>139</v>
      </c>
      <c s="25" t="s">
        <v>88</v>
      </c>
      <c s="26">
        <v>22.52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140</v>
      </c>
    </row>
    <row r="69" spans="1:5" ht="191.25">
      <c r="A69" t="s">
        <v>46</v>
      </c>
      <c r="E69" s="29" t="s">
        <v>141</v>
      </c>
    </row>
    <row r="70" spans="1:16" ht="12.75">
      <c r="A70" s="18" t="s">
        <v>38</v>
      </c>
      <c s="23" t="s">
        <v>142</v>
      </c>
      <c s="23" t="s">
        <v>138</v>
      </c>
      <c s="18" t="s">
        <v>16</v>
      </c>
      <c s="24" t="s">
        <v>139</v>
      </c>
      <c s="25" t="s">
        <v>88</v>
      </c>
      <c s="26">
        <v>82.67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143</v>
      </c>
    </row>
    <row r="73" spans="1:5" ht="191.25">
      <c r="A73" t="s">
        <v>46</v>
      </c>
      <c r="E73" s="29" t="s">
        <v>144</v>
      </c>
    </row>
    <row r="74" spans="1:16" ht="12.75">
      <c r="A74" s="18" t="s">
        <v>38</v>
      </c>
      <c s="23" t="s">
        <v>145</v>
      </c>
      <c s="23" t="s">
        <v>146</v>
      </c>
      <c s="18" t="s">
        <v>40</v>
      </c>
      <c s="24" t="s">
        <v>147</v>
      </c>
      <c s="25" t="s">
        <v>88</v>
      </c>
      <c s="26">
        <v>38.9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89</v>
      </c>
    </row>
    <row r="76" spans="1:5" ht="12.75">
      <c r="A76" s="30" t="s">
        <v>45</v>
      </c>
      <c r="E76" s="31" t="s">
        <v>148</v>
      </c>
    </row>
    <row r="77" spans="1:5" ht="229.5">
      <c r="A77" t="s">
        <v>46</v>
      </c>
      <c r="E77" s="29" t="s">
        <v>149</v>
      </c>
    </row>
    <row r="78" spans="1:16" ht="12.75">
      <c r="A78" s="18" t="s">
        <v>38</v>
      </c>
      <c s="23" t="s">
        <v>150</v>
      </c>
      <c s="23" t="s">
        <v>151</v>
      </c>
      <c s="18" t="s">
        <v>40</v>
      </c>
      <c s="24" t="s">
        <v>152</v>
      </c>
      <c s="25" t="s">
        <v>153</v>
      </c>
      <c s="26">
        <v>330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89</v>
      </c>
    </row>
    <row r="80" spans="1:5" ht="12.75">
      <c r="A80" s="30" t="s">
        <v>45</v>
      </c>
      <c r="E80" s="31" t="s">
        <v>154</v>
      </c>
    </row>
    <row r="81" spans="1:5" ht="25.5">
      <c r="A81" t="s">
        <v>46</v>
      </c>
      <c r="E81" s="29" t="s">
        <v>155</v>
      </c>
    </row>
    <row r="82" spans="1:16" ht="12.75">
      <c r="A82" s="18" t="s">
        <v>38</v>
      </c>
      <c s="23" t="s">
        <v>156</v>
      </c>
      <c s="23" t="s">
        <v>157</v>
      </c>
      <c s="18" t="s">
        <v>40</v>
      </c>
      <c s="24" t="s">
        <v>158</v>
      </c>
      <c s="25" t="s">
        <v>153</v>
      </c>
      <c s="26">
        <v>187.6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89</v>
      </c>
    </row>
    <row r="84" spans="1:5" ht="38.25">
      <c r="A84" s="30" t="s">
        <v>45</v>
      </c>
      <c r="E84" s="31" t="s">
        <v>159</v>
      </c>
    </row>
    <row r="85" spans="1:5" ht="25.5">
      <c r="A85" t="s">
        <v>46</v>
      </c>
      <c r="E85" s="29" t="s">
        <v>160</v>
      </c>
    </row>
    <row r="86" spans="1:18" ht="12.75" customHeight="1">
      <c r="A86" s="5" t="s">
        <v>36</v>
      </c>
      <c s="5"/>
      <c s="35" t="s">
        <v>26</v>
      </c>
      <c s="5"/>
      <c s="21" t="s">
        <v>161</v>
      </c>
      <c s="5"/>
      <c s="5"/>
      <c s="5"/>
      <c s="36">
        <f>0+Q86</f>
      </c>
      <c r="O86">
        <f>0+R86</f>
      </c>
      <c r="Q86">
        <f>0+I87+I91+I95</f>
      </c>
      <c>
        <f>0+O87+O91+O95</f>
      </c>
    </row>
    <row r="87" spans="1:16" ht="12.75">
      <c r="A87" s="18" t="s">
        <v>38</v>
      </c>
      <c s="23" t="s">
        <v>162</v>
      </c>
      <c s="23" t="s">
        <v>163</v>
      </c>
      <c s="18" t="s">
        <v>40</v>
      </c>
      <c s="24" t="s">
        <v>164</v>
      </c>
      <c s="25" t="s">
        <v>88</v>
      </c>
      <c s="26">
        <v>4.5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165</v>
      </c>
    </row>
    <row r="89" spans="1:5" ht="12.75">
      <c r="A89" s="30" t="s">
        <v>45</v>
      </c>
      <c r="E89" s="31" t="s">
        <v>166</v>
      </c>
    </row>
    <row r="90" spans="1:5" ht="38.25">
      <c r="A90" t="s">
        <v>46</v>
      </c>
      <c r="E90" s="29" t="s">
        <v>167</v>
      </c>
    </row>
    <row r="91" spans="1:16" ht="12.75">
      <c r="A91" s="18" t="s">
        <v>38</v>
      </c>
      <c s="23" t="s">
        <v>168</v>
      </c>
      <c s="23" t="s">
        <v>169</v>
      </c>
      <c s="18" t="s">
        <v>40</v>
      </c>
      <c s="24" t="s">
        <v>170</v>
      </c>
      <c s="25" t="s">
        <v>88</v>
      </c>
      <c s="26">
        <v>10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25.5">
      <c r="A92" s="28" t="s">
        <v>43</v>
      </c>
      <c r="E92" s="29" t="s">
        <v>171</v>
      </c>
    </row>
    <row r="93" spans="1:5" ht="12.75">
      <c r="A93" s="30" t="s">
        <v>45</v>
      </c>
      <c r="E93" s="31" t="s">
        <v>172</v>
      </c>
    </row>
    <row r="94" spans="1:5" ht="369.75">
      <c r="A94" t="s">
        <v>46</v>
      </c>
      <c r="E94" s="29" t="s">
        <v>173</v>
      </c>
    </row>
    <row r="95" spans="1:16" ht="12.75">
      <c r="A95" s="18" t="s">
        <v>38</v>
      </c>
      <c s="23" t="s">
        <v>174</v>
      </c>
      <c s="23" t="s">
        <v>175</v>
      </c>
      <c s="18" t="s">
        <v>40</v>
      </c>
      <c s="24" t="s">
        <v>176</v>
      </c>
      <c s="25" t="s">
        <v>153</v>
      </c>
      <c s="26">
        <v>30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25.5">
      <c r="A96" s="28" t="s">
        <v>43</v>
      </c>
      <c r="E96" s="29" t="s">
        <v>177</v>
      </c>
    </row>
    <row r="97" spans="1:5" ht="12.75">
      <c r="A97" s="30" t="s">
        <v>45</v>
      </c>
      <c r="E97" s="31" t="s">
        <v>178</v>
      </c>
    </row>
    <row r="98" spans="1:5" ht="102">
      <c r="A98" t="s">
        <v>46</v>
      </c>
      <c r="E98" s="29" t="s">
        <v>179</v>
      </c>
    </row>
    <row r="99" spans="1:18" ht="12.75" customHeight="1">
      <c r="A99" s="5" t="s">
        <v>36</v>
      </c>
      <c s="5"/>
      <c s="35" t="s">
        <v>28</v>
      </c>
      <c s="5"/>
      <c s="21" t="s">
        <v>180</v>
      </c>
      <c s="5"/>
      <c s="5"/>
      <c s="5"/>
      <c s="36">
        <f>0+Q99</f>
      </c>
      <c r="O99">
        <f>0+R99</f>
      </c>
      <c r="Q99">
        <f>0+I100+I104+I108+I112+I116+I120+I124+I128+I132+I136</f>
      </c>
      <c>
        <f>0+O100+O104+O108+O112+O116+O120+O124+O128+O132+O136</f>
      </c>
    </row>
    <row r="100" spans="1:16" ht="12.75">
      <c r="A100" s="18" t="s">
        <v>38</v>
      </c>
      <c s="23" t="s">
        <v>181</v>
      </c>
      <c s="23" t="s">
        <v>182</v>
      </c>
      <c s="18" t="s">
        <v>40</v>
      </c>
      <c s="24" t="s">
        <v>183</v>
      </c>
      <c s="25" t="s">
        <v>153</v>
      </c>
      <c s="26">
        <v>137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12.75">
      <c r="A101" s="28" t="s">
        <v>43</v>
      </c>
      <c r="E101" s="29" t="s">
        <v>89</v>
      </c>
    </row>
    <row r="102" spans="1:5" ht="12.75">
      <c r="A102" s="30" t="s">
        <v>45</v>
      </c>
      <c r="E102" s="31" t="s">
        <v>184</v>
      </c>
    </row>
    <row r="103" spans="1:5" ht="127.5">
      <c r="A103" t="s">
        <v>46</v>
      </c>
      <c r="E103" s="29" t="s">
        <v>185</v>
      </c>
    </row>
    <row r="104" spans="1:16" ht="12.75">
      <c r="A104" s="18" t="s">
        <v>38</v>
      </c>
      <c s="23" t="s">
        <v>186</v>
      </c>
      <c s="23" t="s">
        <v>187</v>
      </c>
      <c s="18" t="s">
        <v>40</v>
      </c>
      <c s="24" t="s">
        <v>188</v>
      </c>
      <c s="25" t="s">
        <v>153</v>
      </c>
      <c s="26">
        <v>445.25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40</v>
      </c>
    </row>
    <row r="106" spans="1:5" ht="12.75">
      <c r="A106" s="30" t="s">
        <v>45</v>
      </c>
      <c r="E106" s="31" t="s">
        <v>189</v>
      </c>
    </row>
    <row r="107" spans="1:5" ht="51">
      <c r="A107" t="s">
        <v>46</v>
      </c>
      <c r="E107" s="29" t="s">
        <v>190</v>
      </c>
    </row>
    <row r="108" spans="1:16" ht="12.75">
      <c r="A108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153</v>
      </c>
      <c s="26">
        <v>330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89</v>
      </c>
    </row>
    <row r="110" spans="1:5" ht="12.75">
      <c r="A110" s="30" t="s">
        <v>45</v>
      </c>
      <c r="E110" s="31" t="s">
        <v>194</v>
      </c>
    </row>
    <row r="111" spans="1:5" ht="51">
      <c r="A111" t="s">
        <v>46</v>
      </c>
      <c r="E111" s="29" t="s">
        <v>190</v>
      </c>
    </row>
    <row r="112" spans="1:16" ht="12.75">
      <c r="A112" s="18" t="s">
        <v>38</v>
      </c>
      <c s="23" t="s">
        <v>195</v>
      </c>
      <c s="23" t="s">
        <v>196</v>
      </c>
      <c s="18" t="s">
        <v>22</v>
      </c>
      <c s="24" t="s">
        <v>197</v>
      </c>
      <c s="25" t="s">
        <v>153</v>
      </c>
      <c s="26">
        <v>2846.5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89</v>
      </c>
    </row>
    <row r="114" spans="1:5" ht="51">
      <c r="A114" s="30" t="s">
        <v>45</v>
      </c>
      <c r="E114" s="31" t="s">
        <v>198</v>
      </c>
    </row>
    <row r="115" spans="1:5" ht="51">
      <c r="A115" t="s">
        <v>46</v>
      </c>
      <c r="E115" s="29" t="s">
        <v>199</v>
      </c>
    </row>
    <row r="116" spans="1:16" ht="12.75">
      <c r="A116" s="18" t="s">
        <v>38</v>
      </c>
      <c s="23" t="s">
        <v>200</v>
      </c>
      <c s="23" t="s">
        <v>196</v>
      </c>
      <c s="18" t="s">
        <v>16</v>
      </c>
      <c s="24" t="s">
        <v>197</v>
      </c>
      <c s="25" t="s">
        <v>153</v>
      </c>
      <c s="26">
        <v>2846.5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89</v>
      </c>
    </row>
    <row r="118" spans="1:5" ht="51">
      <c r="A118" s="30" t="s">
        <v>45</v>
      </c>
      <c r="E118" s="31" t="s">
        <v>201</v>
      </c>
    </row>
    <row r="119" spans="1:5" ht="51">
      <c r="A119" t="s">
        <v>46</v>
      </c>
      <c r="E119" s="29" t="s">
        <v>199</v>
      </c>
    </row>
    <row r="120" spans="1:16" ht="12.75">
      <c r="A120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153</v>
      </c>
      <c s="26">
        <v>2846.5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89</v>
      </c>
    </row>
    <row r="122" spans="1:5" ht="51">
      <c r="A122" s="30" t="s">
        <v>45</v>
      </c>
      <c r="E122" s="31" t="s">
        <v>205</v>
      </c>
    </row>
    <row r="123" spans="1:5" ht="140.25">
      <c r="A123" t="s">
        <v>46</v>
      </c>
      <c r="E123" s="29" t="s">
        <v>206</v>
      </c>
    </row>
    <row r="124" spans="1:16" ht="12.75">
      <c r="A124" s="18" t="s">
        <v>38</v>
      </c>
      <c s="23" t="s">
        <v>207</v>
      </c>
      <c s="23" t="s">
        <v>208</v>
      </c>
      <c s="18" t="s">
        <v>40</v>
      </c>
      <c s="24" t="s">
        <v>209</v>
      </c>
      <c s="25" t="s">
        <v>153</v>
      </c>
      <c s="26">
        <v>2846.5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89</v>
      </c>
    </row>
    <row r="126" spans="1:5" ht="51">
      <c r="A126" s="30" t="s">
        <v>45</v>
      </c>
      <c r="E126" s="31" t="s">
        <v>210</v>
      </c>
    </row>
    <row r="127" spans="1:5" ht="140.25">
      <c r="A127" t="s">
        <v>46</v>
      </c>
      <c r="E127" s="29" t="s">
        <v>206</v>
      </c>
    </row>
    <row r="128" spans="1:16" ht="12.75">
      <c r="A128" s="18" t="s">
        <v>38</v>
      </c>
      <c s="23" t="s">
        <v>211</v>
      </c>
      <c s="23" t="s">
        <v>212</v>
      </c>
      <c s="18" t="s">
        <v>40</v>
      </c>
      <c s="24" t="s">
        <v>213</v>
      </c>
      <c s="25" t="s">
        <v>153</v>
      </c>
      <c s="26">
        <v>318.2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38.25">
      <c r="A129" s="28" t="s">
        <v>43</v>
      </c>
      <c r="E129" s="29" t="s">
        <v>214</v>
      </c>
    </row>
    <row r="130" spans="1:5" ht="38.25">
      <c r="A130" s="30" t="s">
        <v>45</v>
      </c>
      <c r="E130" s="31" t="s">
        <v>215</v>
      </c>
    </row>
    <row r="131" spans="1:5" ht="153">
      <c r="A131" t="s">
        <v>46</v>
      </c>
      <c r="E131" s="29" t="s">
        <v>216</v>
      </c>
    </row>
    <row r="132" spans="1:16" ht="25.5">
      <c r="A132" s="18" t="s">
        <v>38</v>
      </c>
      <c s="23" t="s">
        <v>217</v>
      </c>
      <c s="23" t="s">
        <v>218</v>
      </c>
      <c s="18" t="s">
        <v>40</v>
      </c>
      <c s="24" t="s">
        <v>219</v>
      </c>
      <c s="25" t="s">
        <v>153</v>
      </c>
      <c s="26">
        <v>21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25.5">
      <c r="A133" s="28" t="s">
        <v>43</v>
      </c>
      <c r="E133" s="29" t="s">
        <v>220</v>
      </c>
    </row>
    <row r="134" spans="1:5" ht="12.75">
      <c r="A134" s="30" t="s">
        <v>45</v>
      </c>
      <c r="E134" s="31" t="s">
        <v>221</v>
      </c>
    </row>
    <row r="135" spans="1:5" ht="153">
      <c r="A135" t="s">
        <v>46</v>
      </c>
      <c r="E135" s="29" t="s">
        <v>216</v>
      </c>
    </row>
    <row r="136" spans="1:16" ht="12.75">
      <c r="A136" s="18" t="s">
        <v>38</v>
      </c>
      <c s="23" t="s">
        <v>222</v>
      </c>
      <c s="23" t="s">
        <v>223</v>
      </c>
      <c s="18" t="s">
        <v>40</v>
      </c>
      <c s="24" t="s">
        <v>224</v>
      </c>
      <c s="25" t="s">
        <v>104</v>
      </c>
      <c s="26">
        <v>447.25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25.5">
      <c r="A137" s="28" t="s">
        <v>43</v>
      </c>
      <c r="E137" s="29" t="s">
        <v>225</v>
      </c>
    </row>
    <row r="138" spans="1:5" ht="51">
      <c r="A138" s="30" t="s">
        <v>45</v>
      </c>
      <c r="E138" s="31" t="s">
        <v>226</v>
      </c>
    </row>
    <row r="139" spans="1:5" ht="38.25">
      <c r="A139" t="s">
        <v>46</v>
      </c>
      <c r="E139" s="29" t="s">
        <v>227</v>
      </c>
    </row>
    <row r="140" spans="1:18" ht="12.75" customHeight="1">
      <c r="A140" s="5" t="s">
        <v>36</v>
      </c>
      <c s="5"/>
      <c s="35" t="s">
        <v>66</v>
      </c>
      <c s="5"/>
      <c s="21" t="s">
        <v>228</v>
      </c>
      <c s="5"/>
      <c s="5"/>
      <c s="5"/>
      <c s="36">
        <f>0+Q140</f>
      </c>
      <c r="O140">
        <f>0+R140</f>
      </c>
      <c r="Q140">
        <f>0+I141</f>
      </c>
      <c>
        <f>0+O141</f>
      </c>
    </row>
    <row r="141" spans="1:16" ht="12.75">
      <c r="A141" s="18" t="s">
        <v>38</v>
      </c>
      <c s="23" t="s">
        <v>229</v>
      </c>
      <c s="23" t="s">
        <v>230</v>
      </c>
      <c s="18" t="s">
        <v>40</v>
      </c>
      <c s="24" t="s">
        <v>231</v>
      </c>
      <c s="25" t="s">
        <v>153</v>
      </c>
      <c s="26">
        <v>13.2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89</v>
      </c>
    </row>
    <row r="143" spans="1:5" ht="12.75">
      <c r="A143" s="30" t="s">
        <v>45</v>
      </c>
      <c r="E143" s="31" t="s">
        <v>232</v>
      </c>
    </row>
    <row r="144" spans="1:5" ht="191.25">
      <c r="A144" t="s">
        <v>46</v>
      </c>
      <c r="E144" s="29" t="s">
        <v>233</v>
      </c>
    </row>
    <row r="145" spans="1:18" ht="12.75" customHeight="1">
      <c r="A145" s="5" t="s">
        <v>36</v>
      </c>
      <c s="5"/>
      <c s="35" t="s">
        <v>69</v>
      </c>
      <c s="5"/>
      <c s="21" t="s">
        <v>234</v>
      </c>
      <c s="5"/>
      <c s="5"/>
      <c s="5"/>
      <c s="36">
        <f>0+Q145</f>
      </c>
      <c r="O145">
        <f>0+R145</f>
      </c>
      <c r="Q145">
        <f>0+I146+I150+I154</f>
      </c>
      <c>
        <f>0+O146+O150+O154</f>
      </c>
    </row>
    <row r="146" spans="1:16" ht="12.75">
      <c r="A146" s="18" t="s">
        <v>38</v>
      </c>
      <c s="23" t="s">
        <v>235</v>
      </c>
      <c s="23" t="s">
        <v>236</v>
      </c>
      <c s="18" t="s">
        <v>40</v>
      </c>
      <c s="24" t="s">
        <v>237</v>
      </c>
      <c s="25" t="s">
        <v>238</v>
      </c>
      <c s="26">
        <v>6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40</v>
      </c>
    </row>
    <row r="148" spans="1:5" ht="12.75">
      <c r="A148" s="30" t="s">
        <v>45</v>
      </c>
      <c r="E148" s="31" t="s">
        <v>239</v>
      </c>
    </row>
    <row r="149" spans="1:5" ht="25.5">
      <c r="A149" t="s">
        <v>46</v>
      </c>
      <c r="E149" s="29" t="s">
        <v>240</v>
      </c>
    </row>
    <row r="150" spans="1:16" ht="12.75">
      <c r="A150" s="18" t="s">
        <v>38</v>
      </c>
      <c s="23" t="s">
        <v>241</v>
      </c>
      <c s="23" t="s">
        <v>242</v>
      </c>
      <c s="18" t="s">
        <v>40</v>
      </c>
      <c s="24" t="s">
        <v>243</v>
      </c>
      <c s="25" t="s">
        <v>238</v>
      </c>
      <c s="26">
        <v>12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12.75">
      <c r="A151" s="28" t="s">
        <v>43</v>
      </c>
      <c r="E151" s="29" t="s">
        <v>40</v>
      </c>
    </row>
    <row r="152" spans="1:5" ht="12.75">
      <c r="A152" s="30" t="s">
        <v>45</v>
      </c>
      <c r="E152" s="31" t="s">
        <v>244</v>
      </c>
    </row>
    <row r="153" spans="1:5" ht="25.5">
      <c r="A153" t="s">
        <v>46</v>
      </c>
      <c r="E153" s="29" t="s">
        <v>240</v>
      </c>
    </row>
    <row r="154" spans="1:16" ht="12.75">
      <c r="A154" s="18" t="s">
        <v>38</v>
      </c>
      <c s="23" t="s">
        <v>245</v>
      </c>
      <c s="23" t="s">
        <v>246</v>
      </c>
      <c s="18" t="s">
        <v>40</v>
      </c>
      <c s="24" t="s">
        <v>247</v>
      </c>
      <c s="25" t="s">
        <v>238</v>
      </c>
      <c s="26">
        <v>13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12.75">
      <c r="A155" s="28" t="s">
        <v>43</v>
      </c>
      <c r="E155" s="29" t="s">
        <v>40</v>
      </c>
    </row>
    <row r="156" spans="1:5" ht="38.25">
      <c r="A156" s="30" t="s">
        <v>45</v>
      </c>
      <c r="E156" s="31" t="s">
        <v>248</v>
      </c>
    </row>
    <row r="157" spans="1:5" ht="25.5">
      <c r="A157" t="s">
        <v>46</v>
      </c>
      <c r="E157" s="29" t="s">
        <v>240</v>
      </c>
    </row>
    <row r="158" spans="1:18" ht="12.75" customHeight="1">
      <c r="A158" s="5" t="s">
        <v>36</v>
      </c>
      <c s="5"/>
      <c s="35" t="s">
        <v>33</v>
      </c>
      <c s="5"/>
      <c s="21" t="s">
        <v>249</v>
      </c>
      <c s="5"/>
      <c s="5"/>
      <c s="5"/>
      <c s="36">
        <f>0+Q158</f>
      </c>
      <c r="O158">
        <f>0+R158</f>
      </c>
      <c r="Q158">
        <f>0+I159+I163+I167+I171+I175+I179+I183</f>
      </c>
      <c>
        <f>0+O159+O163+O167+O171+O175+O179+O183</f>
      </c>
    </row>
    <row r="159" spans="1:16" ht="25.5">
      <c r="A159" s="18" t="s">
        <v>38</v>
      </c>
      <c s="23" t="s">
        <v>250</v>
      </c>
      <c s="23" t="s">
        <v>251</v>
      </c>
      <c s="18" t="s">
        <v>40</v>
      </c>
      <c s="24" t="s">
        <v>252</v>
      </c>
      <c s="25" t="s">
        <v>153</v>
      </c>
      <c s="26">
        <v>71.588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12.75">
      <c r="A160" s="28" t="s">
        <v>43</v>
      </c>
      <c r="E160" s="29" t="s">
        <v>89</v>
      </c>
    </row>
    <row r="161" spans="1:5" ht="76.5">
      <c r="A161" s="30" t="s">
        <v>45</v>
      </c>
      <c r="E161" s="31" t="s">
        <v>253</v>
      </c>
    </row>
    <row r="162" spans="1:5" ht="38.25">
      <c r="A162" t="s">
        <v>46</v>
      </c>
      <c r="E162" s="29" t="s">
        <v>254</v>
      </c>
    </row>
    <row r="163" spans="1:16" ht="12.75">
      <c r="A163" s="18" t="s">
        <v>38</v>
      </c>
      <c s="23" t="s">
        <v>255</v>
      </c>
      <c s="23" t="s">
        <v>256</v>
      </c>
      <c s="18" t="s">
        <v>40</v>
      </c>
      <c s="24" t="s">
        <v>257</v>
      </c>
      <c s="25" t="s">
        <v>104</v>
      </c>
      <c s="26">
        <v>157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12.75">
      <c r="A164" s="28" t="s">
        <v>43</v>
      </c>
      <c r="E164" s="29" t="s">
        <v>89</v>
      </c>
    </row>
    <row r="165" spans="1:5" ht="12.75">
      <c r="A165" s="30" t="s">
        <v>45</v>
      </c>
      <c r="E165" s="31" t="s">
        <v>258</v>
      </c>
    </row>
    <row r="166" spans="1:5" ht="51">
      <c r="A166" t="s">
        <v>46</v>
      </c>
      <c r="E166" s="29" t="s">
        <v>259</v>
      </c>
    </row>
    <row r="167" spans="1:16" ht="12.75">
      <c r="A167" s="18" t="s">
        <v>38</v>
      </c>
      <c s="23" t="s">
        <v>260</v>
      </c>
      <c s="23" t="s">
        <v>261</v>
      </c>
      <c s="18" t="s">
        <v>40</v>
      </c>
      <c s="24" t="s">
        <v>262</v>
      </c>
      <c s="25" t="s">
        <v>104</v>
      </c>
      <c s="26">
        <v>566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12.75">
      <c r="A168" s="28" t="s">
        <v>43</v>
      </c>
      <c r="E168" s="29" t="s">
        <v>89</v>
      </c>
    </row>
    <row r="169" spans="1:5" ht="63.75">
      <c r="A169" s="30" t="s">
        <v>45</v>
      </c>
      <c r="E169" s="31" t="s">
        <v>263</v>
      </c>
    </row>
    <row r="170" spans="1:5" ht="51">
      <c r="A170" t="s">
        <v>46</v>
      </c>
      <c r="E170" s="29" t="s">
        <v>259</v>
      </c>
    </row>
    <row r="171" spans="1:16" ht="12.75">
      <c r="A171" s="18" t="s">
        <v>38</v>
      </c>
      <c s="23" t="s">
        <v>264</v>
      </c>
      <c s="23" t="s">
        <v>265</v>
      </c>
      <c s="18" t="s">
        <v>40</v>
      </c>
      <c s="24" t="s">
        <v>266</v>
      </c>
      <c s="25" t="s">
        <v>104</v>
      </c>
      <c s="26">
        <v>1370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12.75">
      <c r="A172" s="28" t="s">
        <v>43</v>
      </c>
      <c r="E172" s="29" t="s">
        <v>89</v>
      </c>
    </row>
    <row r="173" spans="1:5" ht="12.75">
      <c r="A173" s="30" t="s">
        <v>45</v>
      </c>
      <c r="E173" s="31" t="s">
        <v>267</v>
      </c>
    </row>
    <row r="174" spans="1:5" ht="51">
      <c r="A174" t="s">
        <v>46</v>
      </c>
      <c r="E174" s="29" t="s">
        <v>268</v>
      </c>
    </row>
    <row r="175" spans="1:16" ht="12.75">
      <c r="A175" s="18" t="s">
        <v>38</v>
      </c>
      <c s="23" t="s">
        <v>269</v>
      </c>
      <c s="23" t="s">
        <v>270</v>
      </c>
      <c s="18" t="s">
        <v>40</v>
      </c>
      <c s="24" t="s">
        <v>271</v>
      </c>
      <c s="25" t="s">
        <v>104</v>
      </c>
      <c s="26">
        <v>685</v>
      </c>
      <c s="27">
        <v>0</v>
      </c>
      <c s="27">
        <f>ROUND(ROUND(H175,2)*ROUND(G175,3),2)</f>
      </c>
      <c r="O175">
        <f>(I175*21)/100</f>
      </c>
      <c t="s">
        <v>16</v>
      </c>
    </row>
    <row r="176" spans="1:5" ht="12.75">
      <c r="A176" s="28" t="s">
        <v>43</v>
      </c>
      <c r="E176" s="29" t="s">
        <v>89</v>
      </c>
    </row>
    <row r="177" spans="1:5" ht="38.25">
      <c r="A177" s="30" t="s">
        <v>45</v>
      </c>
      <c r="E177" s="31" t="s">
        <v>272</v>
      </c>
    </row>
    <row r="178" spans="1:5" ht="25.5">
      <c r="A178" t="s">
        <v>46</v>
      </c>
      <c r="E178" s="29" t="s">
        <v>273</v>
      </c>
    </row>
    <row r="179" spans="1:16" ht="12.75">
      <c r="A179" s="18" t="s">
        <v>38</v>
      </c>
      <c s="23" t="s">
        <v>274</v>
      </c>
      <c s="23" t="s">
        <v>275</v>
      </c>
      <c s="18" t="s">
        <v>40</v>
      </c>
      <c s="24" t="s">
        <v>276</v>
      </c>
      <c s="25" t="s">
        <v>104</v>
      </c>
      <c s="26">
        <v>19.5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25.5">
      <c r="A180" s="28" t="s">
        <v>43</v>
      </c>
      <c r="E180" s="29" t="s">
        <v>171</v>
      </c>
    </row>
    <row r="181" spans="1:5" ht="12.75">
      <c r="A181" s="30" t="s">
        <v>45</v>
      </c>
      <c r="E181" s="31" t="s">
        <v>277</v>
      </c>
    </row>
    <row r="182" spans="1:5" ht="25.5">
      <c r="A182" t="s">
        <v>46</v>
      </c>
      <c r="E182" s="29" t="s">
        <v>273</v>
      </c>
    </row>
    <row r="183" spans="1:16" ht="12.75">
      <c r="A183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153</v>
      </c>
      <c s="26">
        <v>2846.5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12.75">
      <c r="A184" s="28" t="s">
        <v>43</v>
      </c>
      <c r="E184" s="29" t="s">
        <v>89</v>
      </c>
    </row>
    <row r="185" spans="1:5" ht="12.75">
      <c r="A185" s="30" t="s">
        <v>45</v>
      </c>
      <c r="E185" s="31" t="s">
        <v>281</v>
      </c>
    </row>
    <row r="186" spans="1:5" ht="25.5">
      <c r="A186" t="s">
        <v>46</v>
      </c>
      <c r="E186" s="29" t="s">
        <v>282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283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283</v>
      </c>
      <c s="5"/>
      <c s="14" t="s">
        <v>284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285</v>
      </c>
      <c s="18" t="s">
        <v>40</v>
      </c>
      <c s="24" t="s">
        <v>286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14.75">
      <c r="A10" s="28" t="s">
        <v>43</v>
      </c>
      <c r="E10" s="29" t="s">
        <v>287</v>
      </c>
    </row>
    <row r="11" spans="1:5" ht="12.75">
      <c r="A11" s="30" t="s">
        <v>45</v>
      </c>
      <c r="E11" s="31" t="s">
        <v>40</v>
      </c>
    </row>
    <row r="12" spans="1:5" ht="12.75">
      <c r="A12" t="s">
        <v>46</v>
      </c>
      <c r="E12" s="29" t="s">
        <v>288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